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84.33.11\data1\home\41903085\Desktop\Rising Leaders 300 7기\"/>
    </mc:Choice>
  </mc:AlternateContent>
  <bookViews>
    <workbookView xWindow="28680" yWindow="-120" windowWidth="29040" windowHeight="15840"/>
  </bookViews>
  <sheets>
    <sheet name="중견기업 후보기업 여부 자가진단" sheetId="1" r:id="rId1"/>
    <sheet name="「중견기업법 시행령」 별표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E23" i="1"/>
  <c r="D23" i="1"/>
  <c r="C23" i="1"/>
  <c r="F20" i="1"/>
  <c r="F25" i="1" l="1"/>
  <c r="G31" i="1" l="1"/>
  <c r="H31" i="1" s="1"/>
  <c r="G33" i="1"/>
  <c r="H33" i="1" s="1"/>
  <c r="G35" i="1"/>
  <c r="H35" i="1" s="1"/>
  <c r="H37" i="1" l="1"/>
</calcChain>
</file>

<file path=xl/sharedStrings.xml><?xml version="1.0" encoding="utf-8"?>
<sst xmlns="http://schemas.openxmlformats.org/spreadsheetml/2006/main" count="131" uniqueCount="126">
  <si>
    <t>기업명</t>
    <phoneticPr fontId="2" type="noConversion"/>
  </si>
  <si>
    <t>법인등록번호</t>
    <phoneticPr fontId="2" type="noConversion"/>
  </si>
  <si>
    <t>사업자등록번호</t>
    <phoneticPr fontId="2" type="noConversion"/>
  </si>
  <si>
    <t>업종</t>
    <phoneticPr fontId="2" type="noConversion"/>
  </si>
  <si>
    <t xml:space="preserve"> 매출액</t>
    <phoneticPr fontId="2" type="noConversion"/>
  </si>
  <si>
    <t xml:space="preserve"> 연구개발금액</t>
    <phoneticPr fontId="2" type="noConversion"/>
  </si>
  <si>
    <t>(단위 : 원)</t>
    <phoneticPr fontId="2" type="noConversion"/>
  </si>
  <si>
    <t>판정결과</t>
    <phoneticPr fontId="2" type="noConversion"/>
  </si>
  <si>
    <t>중견기업 후보기업 여부 자가진단</t>
    <phoneticPr fontId="2" type="noConversion"/>
  </si>
  <si>
    <t>해당없음</t>
  </si>
  <si>
    <t>해당 기업의 주된 업종</t>
  </si>
  <si>
    <t>분류기호</t>
  </si>
  <si>
    <t>C14</t>
  </si>
  <si>
    <t>C15</t>
  </si>
  <si>
    <t>C17</t>
  </si>
  <si>
    <t>C24</t>
  </si>
  <si>
    <t>C28</t>
  </si>
  <si>
    <t>C32</t>
  </si>
  <si>
    <t>A</t>
  </si>
  <si>
    <t>B</t>
  </si>
  <si>
    <t>C10</t>
  </si>
  <si>
    <t>C12</t>
  </si>
  <si>
    <t>C13</t>
  </si>
  <si>
    <t>C16</t>
  </si>
  <si>
    <t>C19</t>
  </si>
  <si>
    <t>C20</t>
  </si>
  <si>
    <t>C22</t>
  </si>
  <si>
    <t>C25</t>
  </si>
  <si>
    <t>C26</t>
  </si>
  <si>
    <t>C29</t>
  </si>
  <si>
    <t>C30</t>
  </si>
  <si>
    <t>C31</t>
  </si>
  <si>
    <t>D</t>
  </si>
  <si>
    <t>E36</t>
  </si>
  <si>
    <t>F</t>
  </si>
  <si>
    <t>G</t>
  </si>
  <si>
    <t>C11</t>
  </si>
  <si>
    <t>C18</t>
  </si>
  <si>
    <t>C21</t>
  </si>
  <si>
    <t>C23</t>
  </si>
  <si>
    <t>C27</t>
  </si>
  <si>
    <t>C33</t>
  </si>
  <si>
    <t>H</t>
  </si>
  <si>
    <t>J</t>
  </si>
  <si>
    <t>C34</t>
  </si>
  <si>
    <t>M</t>
  </si>
  <si>
    <t>Q</t>
  </si>
  <si>
    <t>R</t>
  </si>
  <si>
    <t>S</t>
  </si>
  <si>
    <t>I</t>
  </si>
  <si>
    <t>L</t>
  </si>
  <si>
    <t>N76</t>
  </si>
  <si>
    <t>P</t>
  </si>
  <si>
    <r>
      <t xml:space="preserve">■ 중견기업 성장촉진 및 경쟁력 강화에 관한 특별법 시행령 [별표 1] </t>
    </r>
    <r>
      <rPr>
        <sz val="9"/>
        <color rgb="FF0000FF"/>
        <rFont val="맑은 고딕"/>
        <family val="3"/>
        <charset val="129"/>
        <scheme val="major"/>
      </rPr>
      <t>&lt;개정 2018. 3. 27.&gt;</t>
    </r>
  </si>
  <si>
    <t>1. 의복, 의복액세서리 및 모피제품 제조업</t>
  </si>
  <si>
    <t>2. 가죽, 가방 및 신발 제조업</t>
  </si>
  <si>
    <t>3. 펄프, 종이 및 종이제품 제조업</t>
  </si>
  <si>
    <t>4. 1차 금속 제조업</t>
  </si>
  <si>
    <t>5. 전기장비 제조업</t>
  </si>
  <si>
    <t>6. 가구 제조업</t>
  </si>
  <si>
    <t>7. 농업, 임업 및 어업</t>
  </si>
  <si>
    <t>8. 광업</t>
  </si>
  <si>
    <t>9. 식료품 제조업</t>
  </si>
  <si>
    <t>10. 담배 제조업</t>
  </si>
  <si>
    <t>11. 섬유제품 제조업(의복 제조업은 제외한다)</t>
  </si>
  <si>
    <t>12. 목재 및 나무제품 제조업(가구 제조업은 제외한다)</t>
  </si>
  <si>
    <t>13. 코크스, 연탄 및 석유정제품 제조업</t>
  </si>
  <si>
    <t>14. 화학물질 및 화학제품 제조업(의약품 제조업은 제외한다)</t>
  </si>
  <si>
    <t>15. 고무제품 및 플라스틱제품 제조업</t>
  </si>
  <si>
    <t>16. 금속가공제품 제조업(기계 및 가구 제조업은 제외한다)</t>
  </si>
  <si>
    <t>17. 전자부품, 컴퓨터, 영상, 음향 및 통신장비 제조업</t>
  </si>
  <si>
    <t>18. 그 밖의 기계 및 장비 제조업</t>
  </si>
  <si>
    <t>19. 자동차 및 트레일러 제조업</t>
  </si>
  <si>
    <t>20. 그 밖의 운송장비 제조업</t>
  </si>
  <si>
    <t>21. 전기, 가스, 증기 및 공기조절 공급업</t>
  </si>
  <si>
    <t>22. 수도업</t>
  </si>
  <si>
    <t>23. 건설업</t>
  </si>
  <si>
    <t>24. 도매 및 소매업</t>
  </si>
  <si>
    <t>25. 음료 제조업</t>
  </si>
  <si>
    <t>26. 인쇄 및 기록매체 복제업</t>
  </si>
  <si>
    <t>27. 의료용 물질 및 의약품 제조업</t>
  </si>
  <si>
    <t>28. 비금속 광물제품 제조업</t>
  </si>
  <si>
    <t>29. 의료, 정밀, 광학기기 및 시계 제조업</t>
  </si>
  <si>
    <t>30. 그 밖의 제품 제조업</t>
  </si>
  <si>
    <t>32. 운수 및 창고업</t>
  </si>
  <si>
    <t>33. 정보통신업</t>
  </si>
  <si>
    <t>34. 산업용 기계 및 장비 수리업</t>
  </si>
  <si>
    <t>35. 전문, 과학 및 기술 서비스업</t>
  </si>
  <si>
    <t>36. 사업시설관리, 사업지원 및 임대 서비스업(임대업은 제외한다)</t>
  </si>
  <si>
    <t>37. 보건업 및 사회복지 서비스업</t>
  </si>
  <si>
    <t>38. 예술, 스포츠 및 여가 관련 서비스업</t>
  </si>
  <si>
    <t>39. 수리(修理) 및 기타 개인 서비스업</t>
  </si>
  <si>
    <t>40. 숙박 및 음식점업</t>
  </si>
  <si>
    <t>41. 부동산업</t>
  </si>
  <si>
    <t>42. 임대업</t>
  </si>
  <si>
    <t>43. 교육 서비스업</t>
  </si>
  <si>
    <t>비고: 해당 기업의 주된 업종의 분류 및 분류기호는 「통계법」 제22조에 따라 통계청장이 고시한 한국표준산업분류에 따른다.</t>
  </si>
  <si>
    <t>31. 수도, 하수 및 폐기물 처리, 원료재생업(수도업은 제외한다)</t>
    <phoneticPr fontId="2" type="noConversion"/>
  </si>
  <si>
    <r>
      <t>주된 업종별 매출액의 규모 기준</t>
    </r>
    <r>
      <rPr>
        <b/>
        <sz val="14"/>
        <color rgb="FF000000"/>
        <rFont val="맑은 고딕"/>
        <family val="3"/>
        <charset val="129"/>
        <scheme val="major"/>
      </rPr>
      <t>(제2조제4항제2호 관련)</t>
    </r>
  </si>
  <si>
    <t>A. 중소기업 해당여부</t>
    <phoneticPr fontId="2" type="noConversion"/>
  </si>
  <si>
    <t>해당</t>
  </si>
  <si>
    <t>(선택)</t>
    <phoneticPr fontId="2" type="noConversion"/>
  </si>
  <si>
    <r>
      <t>3년 평균</t>
    </r>
    <r>
      <rPr>
        <sz val="8"/>
        <color rgb="FF0000FF"/>
        <rFont val="맑은 고딕"/>
        <family val="3"/>
        <charset val="129"/>
        <scheme val="minor"/>
      </rPr>
      <t>(자동계산)</t>
    </r>
    <phoneticPr fontId="2" type="noConversion"/>
  </si>
  <si>
    <t>B. 중소기업 유예기간 해당여부</t>
    <phoneticPr fontId="2" type="noConversion"/>
  </si>
  <si>
    <t>C. 중견기업 후보기업 업종별 직전 사업연도 매출액 기준 충족여부</t>
    <phoneticPr fontId="2" type="noConversion"/>
  </si>
  <si>
    <t>D. 직전 3개 사업연도 매출액 연평균증가율 15% 이상 해당여부</t>
    <phoneticPr fontId="2" type="noConversion"/>
  </si>
  <si>
    <t>E. 직전 3개 사업연도 매출액 대비 연구개발금액 비율의 평균 2% 이상 해당여부</t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</si>
  <si>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※ (A&amp;B)</t>
    </r>
    <r>
      <rPr>
        <sz val="9"/>
        <color rgb="FF0000FF"/>
        <rFont val="맑은 고딕"/>
        <family val="3"/>
        <charset val="129"/>
        <scheme val="minor"/>
      </rPr>
      <t xml:space="preserve"> 또는 </t>
    </r>
    <r>
      <rPr>
        <b/>
        <sz val="9"/>
        <color rgb="FF0000FF"/>
        <rFont val="맑은 고딕"/>
        <family val="3"/>
        <charset val="129"/>
        <scheme val="minor"/>
      </rPr>
      <t>(A&amp;C&amp;D)</t>
    </r>
    <r>
      <rPr>
        <sz val="9"/>
        <color rgb="FF0000FF"/>
        <rFont val="맑은 고딕"/>
        <family val="3"/>
        <charset val="129"/>
        <scheme val="minor"/>
      </rPr>
      <t xml:space="preserve"> 또는 </t>
    </r>
    <r>
      <rPr>
        <b/>
        <sz val="9"/>
        <color rgb="FF0000FF"/>
        <rFont val="맑은 고딕"/>
        <family val="3"/>
        <charset val="129"/>
        <scheme val="minor"/>
      </rPr>
      <t>(A&amp;C&amp;E)</t>
    </r>
    <r>
      <rPr>
        <sz val="9"/>
        <color rgb="FF0000FF"/>
        <rFont val="맑은 고딕"/>
        <family val="3"/>
        <charset val="129"/>
        <scheme val="minor"/>
      </rPr>
      <t xml:space="preserve"> 충족시 → </t>
    </r>
    <r>
      <rPr>
        <b/>
        <sz val="9"/>
        <color rgb="FF0000FF"/>
        <rFont val="맑은 고딕"/>
        <family val="3"/>
        <charset val="129"/>
        <scheme val="minor"/>
      </rPr>
      <t>중견기업 후보기업</t>
    </r>
    <r>
      <rPr>
        <sz val="9"/>
        <color rgb="FF0000FF"/>
        <rFont val="맑은 고딕"/>
        <family val="3"/>
        <charset val="129"/>
        <scheme val="minor"/>
      </rPr>
      <t>에 해당</t>
    </r>
    <phoneticPr fontId="2" type="noConversion"/>
  </si>
  <si>
    <r>
      <t>1. 노란색(</t>
    </r>
    <r>
      <rPr>
        <sz val="9"/>
        <color rgb="FFFFFF00"/>
        <rFont val="맑은 고딕"/>
        <family val="3"/>
        <charset val="129"/>
        <scheme val="minor"/>
      </rPr>
      <t>■</t>
    </r>
    <r>
      <rPr>
        <sz val="9"/>
        <color theme="1"/>
        <rFont val="맑은 고딕"/>
        <family val="3"/>
        <charset val="129"/>
        <scheme val="minor"/>
      </rPr>
      <t>) 셀 직접 입력 및 선택</t>
    </r>
    <phoneticPr fontId="2" type="noConversion"/>
  </si>
  <si>
    <t>3. 중견기업 후보기업 판정결과 확인</t>
    <phoneticPr fontId="2" type="noConversion"/>
  </si>
  <si>
    <t>[자가진단 양식 작성 절차]</t>
    <phoneticPr fontId="2" type="noConversion"/>
  </si>
  <si>
    <t>[자가진단 前 필수 확인 사항]</t>
    <phoneticPr fontId="2" type="noConversion"/>
  </si>
  <si>
    <t>「중소기업기본법」상 중소기업(중소기업 유예기간) 해당여부 확인</t>
    <phoneticPr fontId="2" type="noConversion"/>
  </si>
  <si>
    <t xml:space="preserve">  * 관할 지방중소벤처기업청 문의 또는 중소기업 현황정보시스템 조회 (중소기업확인서 발급이력 있을 경우에만 가능)</t>
    <phoneticPr fontId="2" type="noConversion"/>
  </si>
  <si>
    <t>2. 직접 입력 및 선택한 값에 따라 자동 입력</t>
    <phoneticPr fontId="2" type="noConversion"/>
  </si>
  <si>
    <t>규모 기준(이상)</t>
    <phoneticPr fontId="2" type="noConversion"/>
  </si>
  <si>
    <t>E</t>
    <phoneticPr fontId="2" type="noConversion"/>
  </si>
  <si>
    <t>(E36 제외)</t>
    <phoneticPr fontId="2" type="noConversion"/>
  </si>
  <si>
    <t>N</t>
    <phoneticPr fontId="2" type="noConversion"/>
  </si>
  <si>
    <t>(N76 제외)</t>
    <phoneticPr fontId="2" type="noConversion"/>
  </si>
  <si>
    <t>(자동 입력)</t>
    <phoneticPr fontId="2" type="noConversion"/>
  </si>
  <si>
    <t>업종별 직전 사업연도 매출액 기준</t>
    <phoneticPr fontId="2" type="noConversion"/>
  </si>
  <si>
    <t>가나다</t>
    <phoneticPr fontId="2" type="noConversion"/>
  </si>
  <si>
    <t>110111-1234567</t>
    <phoneticPr fontId="2" type="noConversion"/>
  </si>
  <si>
    <t>123-45-67899</t>
    <phoneticPr fontId="2" type="noConversion"/>
  </si>
  <si>
    <t>c29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</si>
</sst>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rgb="FFFFFF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u/>
      <sz val="14"/>
      <color rgb="FF000000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5" fillId="0" borderId="0" xfId="0" applyFo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1" fontId="16" fillId="0" borderId="11" xfId="2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41" fontId="16" fillId="0" borderId="8" xfId="2" applyFont="1" applyBorder="1" applyAlignment="1">
      <alignment horizontal="center" vertical="center" wrapTex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3" fontId="6" fillId="4" borderId="7" xfId="0" applyNumberFormat="1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3" fontId="6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0" fontId="4" fillId="0" borderId="0" xfId="1" applyNumberFormat="1" applyFont="1" applyBorder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41" fontId="4" fillId="0" borderId="0" xfId="2" applyFont="1" applyProtection="1">
      <alignment vertical="center"/>
      <protection locked="0"/>
    </xf>
    <xf numFmtId="10" fontId="4" fillId="0" borderId="0" xfId="1" applyNumberFormat="1" applyFont="1" applyProtection="1">
      <alignment vertical="center"/>
      <protection locked="0"/>
    </xf>
    <xf numFmtId="3" fontId="7" fillId="0" borderId="11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1" applyNumberFormat="1" applyFont="1" applyAlignment="1" applyProtection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10" fillId="0" borderId="21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926618</xdr:colOff>
      <xdr:row>1</xdr:row>
      <xdr:rowOff>23580</xdr:rowOff>
    </xdr:from>
    <xdr:to>
      <xdr:col>7</xdr:col>
      <xdr:colOff>1707176</xdr:colOff>
      <xdr:row>3</xdr:row>
      <xdr:rowOff>129855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AB6D2DA-A2FB-47D9-AD4B-4E51FA4C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5003" y="177445"/>
          <a:ext cx="1894250" cy="414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tabSelected="1" zoomScale="115" zoomScaleNormal="115" workbookViewId="0">
      <selection activeCell="F27" sqref="F26:F27"/>
    </sheetView>
  </sheetViews>
  <sheetFormatPr defaultRowHeight="12" x14ac:dyDescent="0.3"/>
  <cols>
    <col min="1" max="1" width="9" style="12"/>
    <col min="2" max="2" width="16.75" style="12" customWidth="1"/>
    <col min="3" max="7" width="14.625" style="12" customWidth="1"/>
    <col min="8" max="8" width="25.125" style="13" bestFit="1" customWidth="1"/>
    <col min="9" max="16384" width="9" style="12"/>
  </cols>
  <sheetData>
    <row r="2" spans="2:8" x14ac:dyDescent="0.3">
      <c r="B2" s="69"/>
      <c r="C2" s="69"/>
      <c r="D2" s="69"/>
      <c r="E2" s="69"/>
      <c r="F2" s="69"/>
      <c r="G2" s="69"/>
      <c r="H2" s="69"/>
    </row>
    <row r="3" spans="2:8" x14ac:dyDescent="0.3">
      <c r="B3" s="69"/>
      <c r="C3" s="69"/>
      <c r="D3" s="69"/>
      <c r="E3" s="69"/>
      <c r="F3" s="69"/>
      <c r="G3" s="69"/>
      <c r="H3" s="69"/>
    </row>
    <row r="4" spans="2:8" x14ac:dyDescent="0.3">
      <c r="B4" s="69"/>
      <c r="C4" s="69"/>
      <c r="D4" s="69"/>
      <c r="E4" s="69"/>
      <c r="F4" s="69"/>
      <c r="G4" s="69"/>
      <c r="H4" s="69"/>
    </row>
    <row r="5" spans="2:8" ht="12.75" thickBot="1" x14ac:dyDescent="0.35"/>
    <row r="6" spans="2:8" x14ac:dyDescent="0.3">
      <c r="B6" s="63" t="s">
        <v>8</v>
      </c>
      <c r="C6" s="64"/>
      <c r="D6" s="64"/>
      <c r="E6" s="64"/>
      <c r="F6" s="64"/>
      <c r="G6" s="64"/>
      <c r="H6" s="65"/>
    </row>
    <row r="7" spans="2:8" ht="12.75" thickBot="1" x14ac:dyDescent="0.35">
      <c r="B7" s="66"/>
      <c r="C7" s="67"/>
      <c r="D7" s="67"/>
      <c r="E7" s="67"/>
      <c r="F7" s="67"/>
      <c r="G7" s="67"/>
      <c r="H7" s="68"/>
    </row>
    <row r="8" spans="2:8" ht="12" customHeight="1" x14ac:dyDescent="0.3">
      <c r="B8" s="70"/>
      <c r="C8" s="71"/>
      <c r="D8" s="71"/>
      <c r="E8" s="71"/>
      <c r="F8" s="71"/>
      <c r="G8" s="71"/>
      <c r="H8" s="71"/>
    </row>
    <row r="10" spans="2:8" x14ac:dyDescent="0.3">
      <c r="B10" s="14" t="s">
        <v>111</v>
      </c>
    </row>
    <row r="11" spans="2:8" x14ac:dyDescent="0.3">
      <c r="B11" s="15" t="s">
        <v>112</v>
      </c>
    </row>
    <row r="12" spans="2:8" x14ac:dyDescent="0.3">
      <c r="B12" s="16" t="s">
        <v>113</v>
      </c>
    </row>
    <row r="14" spans="2:8" x14ac:dyDescent="0.3">
      <c r="B14" s="14" t="s">
        <v>110</v>
      </c>
    </row>
    <row r="15" spans="2:8" x14ac:dyDescent="0.3">
      <c r="B15" s="12" t="s">
        <v>108</v>
      </c>
      <c r="D15" s="17"/>
    </row>
    <row r="16" spans="2:8" x14ac:dyDescent="0.3">
      <c r="B16" s="12" t="s">
        <v>114</v>
      </c>
      <c r="D16" s="17"/>
    </row>
    <row r="17" spans="2:9" x14ac:dyDescent="0.3">
      <c r="B17" s="12" t="s">
        <v>109</v>
      </c>
      <c r="D17" s="17"/>
    </row>
    <row r="18" spans="2:9" ht="12.75" thickBot="1" x14ac:dyDescent="0.35">
      <c r="H18" s="18" t="s">
        <v>6</v>
      </c>
    </row>
    <row r="19" spans="2:9" ht="12" customHeight="1" x14ac:dyDescent="0.3">
      <c r="B19" s="19" t="s">
        <v>0</v>
      </c>
      <c r="C19" s="20" t="s">
        <v>1</v>
      </c>
      <c r="D19" s="20" t="s">
        <v>2</v>
      </c>
      <c r="E19" s="21" t="s">
        <v>3</v>
      </c>
      <c r="F19" s="58" t="s">
        <v>121</v>
      </c>
      <c r="G19" s="58"/>
      <c r="H19" s="59"/>
    </row>
    <row r="20" spans="2:9" ht="12.75" thickBot="1" x14ac:dyDescent="0.35">
      <c r="B20" s="22" t="s">
        <v>122</v>
      </c>
      <c r="C20" s="23" t="s">
        <v>123</v>
      </c>
      <c r="D20" s="23" t="s">
        <v>124</v>
      </c>
      <c r="E20" s="24" t="s">
        <v>125</v>
      </c>
      <c r="F20" s="60">
        <f>VLOOKUP(E20,'「중견기업법 시행령」 별표1'!C4:D47,2,FALSE)</f>
        <v>70000000000</v>
      </c>
      <c r="G20" s="61"/>
      <c r="H20" s="62"/>
    </row>
    <row r="21" spans="2:9" x14ac:dyDescent="0.3">
      <c r="B21" s="25"/>
      <c r="C21" s="26"/>
      <c r="D21" s="26"/>
      <c r="E21" s="27"/>
    </row>
    <row r="22" spans="2:9" ht="12.75" thickBot="1" x14ac:dyDescent="0.35">
      <c r="B22" s="25"/>
      <c r="C22" s="26"/>
      <c r="D22" s="26"/>
      <c r="E22" s="27"/>
      <c r="F22" s="18" t="s">
        <v>6</v>
      </c>
    </row>
    <row r="23" spans="2:9" x14ac:dyDescent="0.3">
      <c r="B23" s="28"/>
      <c r="C23" s="20">
        <f ca="1">YEAR(TODAY())-1</f>
        <v>2025</v>
      </c>
      <c r="D23" s="20">
        <f ca="1">YEAR(TODAY())-2</f>
        <v>2024</v>
      </c>
      <c r="E23" s="20">
        <f ca="1">YEAR(TODAY())-3</f>
        <v>2023</v>
      </c>
      <c r="F23" s="29" t="s">
        <v>102</v>
      </c>
      <c r="G23" s="30"/>
    </row>
    <row r="24" spans="2:9" x14ac:dyDescent="0.3">
      <c r="B24" s="31" t="s">
        <v>4</v>
      </c>
      <c r="C24" s="32">
        <v>11</v>
      </c>
      <c r="D24" s="32">
        <v>22</v>
      </c>
      <c r="E24" s="32">
        <v>11</v>
      </c>
      <c r="F24" s="52">
        <f>AVERAGE(C24:E24)</f>
        <v>14.666666666666666</v>
      </c>
      <c r="G24" s="33"/>
    </row>
    <row r="25" spans="2:9" ht="12.75" thickBot="1" x14ac:dyDescent="0.35">
      <c r="B25" s="34" t="s">
        <v>5</v>
      </c>
      <c r="C25" s="35">
        <v>34</v>
      </c>
      <c r="D25" s="35">
        <v>4</v>
      </c>
      <c r="E25" s="35">
        <v>5</v>
      </c>
      <c r="F25" s="53">
        <f>AVERAGE(C25:E25)</f>
        <v>14.333333333333334</v>
      </c>
      <c r="G25" s="33"/>
    </row>
    <row r="26" spans="2:9" ht="12.75" thickBot="1" x14ac:dyDescent="0.35">
      <c r="B26" s="36"/>
      <c r="C26" s="37"/>
      <c r="D26" s="37"/>
      <c r="E26" s="37"/>
      <c r="F26" s="33"/>
      <c r="G26" s="33"/>
    </row>
    <row r="27" spans="2:9" ht="12.75" thickBot="1" x14ac:dyDescent="0.35">
      <c r="B27" s="38" t="s">
        <v>99</v>
      </c>
      <c r="F27" s="39"/>
      <c r="H27" s="40" t="s">
        <v>100</v>
      </c>
      <c r="I27" s="41" t="s">
        <v>101</v>
      </c>
    </row>
    <row r="28" spans="2:9" ht="12.75" thickBot="1" x14ac:dyDescent="0.35">
      <c r="F28" s="42"/>
      <c r="H28" s="12"/>
      <c r="I28" s="43"/>
    </row>
    <row r="29" spans="2:9" ht="12.75" thickBot="1" x14ac:dyDescent="0.35">
      <c r="B29" s="38" t="s">
        <v>103</v>
      </c>
      <c r="F29" s="39"/>
      <c r="H29" s="40" t="s">
        <v>9</v>
      </c>
      <c r="I29" s="41" t="s">
        <v>101</v>
      </c>
    </row>
    <row r="30" spans="2:9" ht="12.75" thickBot="1" x14ac:dyDescent="0.35">
      <c r="F30" s="44"/>
    </row>
    <row r="31" spans="2:9" ht="12.75" thickBot="1" x14ac:dyDescent="0.35">
      <c r="B31" s="38" t="s">
        <v>104</v>
      </c>
      <c r="F31" s="45"/>
      <c r="G31" s="55">
        <f>C24</f>
        <v>11</v>
      </c>
      <c r="H31" s="54" t="str">
        <f>IF(G31&gt;F20,"충족","미충족")</f>
        <v>미충족</v>
      </c>
      <c r="I31" s="46" t="s">
        <v>120</v>
      </c>
    </row>
    <row r="32" spans="2:9" ht="12.75" thickBot="1" x14ac:dyDescent="0.35">
      <c r="F32" s="44"/>
      <c r="I32" s="47"/>
    </row>
    <row r="33" spans="2:9" ht="12.75" thickBot="1" x14ac:dyDescent="0.35">
      <c r="B33" s="38" t="s">
        <v>105</v>
      </c>
      <c r="E33" s="48"/>
      <c r="F33" s="45"/>
      <c r="G33" s="56">
        <f>SQRT(C24/E24)-1</f>
        <v>0</v>
      </c>
      <c r="H33" s="54" t="str">
        <f>IF(G33&gt;15%,"충족","미충족")</f>
        <v>미충족</v>
      </c>
      <c r="I33" s="46" t="s">
        <v>120</v>
      </c>
    </row>
    <row r="34" spans="2:9" ht="12.75" thickBot="1" x14ac:dyDescent="0.35">
      <c r="F34" s="44"/>
      <c r="G34" s="13"/>
      <c r="I34" s="47"/>
    </row>
    <row r="35" spans="2:9" ht="12.75" thickBot="1" x14ac:dyDescent="0.35">
      <c r="B35" s="38" t="s">
        <v>106</v>
      </c>
      <c r="E35" s="48"/>
      <c r="F35" s="45"/>
      <c r="G35" s="56">
        <f>SUM(C25/C24,D25/D24,E25/E24)/3</f>
        <v>1.2424242424242424</v>
      </c>
      <c r="H35" s="54" t="str">
        <f>IF(G35&gt;2%,"충족","미충족")</f>
        <v>충족</v>
      </c>
      <c r="I35" s="46" t="s">
        <v>120</v>
      </c>
    </row>
    <row r="36" spans="2:9" ht="12.75" thickBot="1" x14ac:dyDescent="0.35">
      <c r="F36" s="44"/>
      <c r="I36" s="47"/>
    </row>
    <row r="37" spans="2:9" ht="17.25" thickBot="1" x14ac:dyDescent="0.35">
      <c r="B37" s="44" t="s">
        <v>107</v>
      </c>
      <c r="F37" s="45"/>
      <c r="G37" s="49" t="s">
        <v>7</v>
      </c>
      <c r="H37" s="57" t="str">
        <f>IF(OR(AND(H27="해당",H29="해당"),AND(H27="해당",H31="충족",H33="충족"),AND(H27="해당",H31="충족",H35="충족")),"중견기업 후보기업 적합","중견기업 후보기업 부적합")</f>
        <v>중견기업 후보기업 부적합</v>
      </c>
      <c r="I37" s="46" t="s">
        <v>120</v>
      </c>
    </row>
    <row r="40" spans="2:9" x14ac:dyDescent="0.3">
      <c r="B40" s="38"/>
      <c r="C40" s="38"/>
      <c r="D40" s="38"/>
      <c r="E40" s="33"/>
    </row>
    <row r="41" spans="2:9" x14ac:dyDescent="0.3">
      <c r="D41" s="50"/>
      <c r="E41" s="33"/>
    </row>
    <row r="42" spans="2:9" x14ac:dyDescent="0.3">
      <c r="F42" s="51"/>
    </row>
    <row r="43" spans="2:9" x14ac:dyDescent="0.3">
      <c r="D43" s="50"/>
    </row>
  </sheetData>
  <sheetProtection algorithmName="SHA-512" hashValue="fu8D1DCJ+nZTul8YfUv2rIMtjlSo7VtvLziMPL35UhlabaUy+ruaO+Pai2QgqJVFKGCOXJMw6kcVaeGNXy4xlA==" saltValue="4ugfuMH+dMcN6gRv5f+dvQ==" spinCount="100000" sheet="1" objects="1" scenarios="1" selectLockedCells="1"/>
  <mergeCells count="5">
    <mergeCell ref="F19:H19"/>
    <mergeCell ref="F20:H20"/>
    <mergeCell ref="B6:H7"/>
    <mergeCell ref="B2:H4"/>
    <mergeCell ref="B8:H8"/>
  </mergeCells>
  <phoneticPr fontId="2" type="noConversion"/>
  <dataValidations count="4">
    <dataValidation type="list" allowBlank="1" showInputMessage="1" showErrorMessage="1" sqref="H29 H27">
      <formula1>"해당, 해당없음"</formula1>
    </dataValidation>
    <dataValidation type="textLength" operator="equal" allowBlank="1" showInputMessage="1" showErrorMessage="1" error="법인번호를 확인하여 주십시오" prompt="법인번호 13자리입력('-' 포함)" sqref="C20">
      <formula1>14</formula1>
    </dataValidation>
    <dataValidation type="textLength" operator="equal" showInputMessage="1" showErrorMessage="1" prompt="사업자번호 10자리 입력('-' 포함)" sqref="D20">
      <formula1>12</formula1>
    </dataValidation>
    <dataValidation type="custom" allowBlank="1" showInputMessage="1" showErrorMessage="1" sqref="C24:E25">
      <formula1>ISNUMBER(C24:E25)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9"/>
  <sheetViews>
    <sheetView zoomScaleNormal="100" workbookViewId="0">
      <selection activeCell="B49" sqref="B49:D49"/>
    </sheetView>
  </sheetViews>
  <sheetFormatPr defaultRowHeight="16.5" x14ac:dyDescent="0.3"/>
  <cols>
    <col min="1" max="1" width="3.5" style="1" customWidth="1"/>
    <col min="2" max="2" width="67.625" style="1" customWidth="1"/>
    <col min="3" max="3" width="26.625" style="1" customWidth="1"/>
    <col min="4" max="4" width="25.125" style="1" customWidth="1"/>
    <col min="5" max="16384" width="9" style="1"/>
  </cols>
  <sheetData>
    <row r="2" spans="2:4" x14ac:dyDescent="0.3">
      <c r="B2" s="72" t="s">
        <v>53</v>
      </c>
      <c r="C2" s="72"/>
      <c r="D2" s="72"/>
    </row>
    <row r="3" spans="2:4" ht="21" thickBot="1" x14ac:dyDescent="0.35">
      <c r="B3" s="73" t="s">
        <v>98</v>
      </c>
      <c r="C3" s="73"/>
      <c r="D3" s="73"/>
    </row>
    <row r="4" spans="2:4" ht="17.25" x14ac:dyDescent="0.3">
      <c r="B4" s="2" t="s">
        <v>10</v>
      </c>
      <c r="C4" s="3" t="s">
        <v>11</v>
      </c>
      <c r="D4" s="4" t="s">
        <v>115</v>
      </c>
    </row>
    <row r="5" spans="2:4" ht="17.25" x14ac:dyDescent="0.3">
      <c r="B5" s="5" t="s">
        <v>54</v>
      </c>
      <c r="C5" s="6" t="s">
        <v>12</v>
      </c>
      <c r="D5" s="7">
        <v>100000000000</v>
      </c>
    </row>
    <row r="6" spans="2:4" ht="17.25" x14ac:dyDescent="0.3">
      <c r="B6" s="5" t="s">
        <v>55</v>
      </c>
      <c r="C6" s="6" t="s">
        <v>13</v>
      </c>
      <c r="D6" s="7">
        <v>100000000000</v>
      </c>
    </row>
    <row r="7" spans="2:4" ht="17.25" x14ac:dyDescent="0.3">
      <c r="B7" s="5" t="s">
        <v>56</v>
      </c>
      <c r="C7" s="6" t="s">
        <v>14</v>
      </c>
      <c r="D7" s="7">
        <v>100000000000</v>
      </c>
    </row>
    <row r="8" spans="2:4" ht="17.25" x14ac:dyDescent="0.3">
      <c r="B8" s="5" t="s">
        <v>57</v>
      </c>
      <c r="C8" s="6" t="s">
        <v>15</v>
      </c>
      <c r="D8" s="7">
        <v>100000000000</v>
      </c>
    </row>
    <row r="9" spans="2:4" ht="17.25" x14ac:dyDescent="0.3">
      <c r="B9" s="5" t="s">
        <v>58</v>
      </c>
      <c r="C9" s="6" t="s">
        <v>16</v>
      </c>
      <c r="D9" s="7">
        <v>100000000000</v>
      </c>
    </row>
    <row r="10" spans="2:4" ht="17.25" x14ac:dyDescent="0.3">
      <c r="B10" s="5" t="s">
        <v>59</v>
      </c>
      <c r="C10" s="6" t="s">
        <v>17</v>
      </c>
      <c r="D10" s="7">
        <v>100000000000</v>
      </c>
    </row>
    <row r="11" spans="2:4" ht="17.25" x14ac:dyDescent="0.3">
      <c r="B11" s="5" t="s">
        <v>60</v>
      </c>
      <c r="C11" s="6" t="s">
        <v>18</v>
      </c>
      <c r="D11" s="7">
        <v>70000000000</v>
      </c>
    </row>
    <row r="12" spans="2:4" ht="17.25" x14ac:dyDescent="0.3">
      <c r="B12" s="5" t="s">
        <v>61</v>
      </c>
      <c r="C12" s="6" t="s">
        <v>19</v>
      </c>
      <c r="D12" s="7">
        <v>70000000000</v>
      </c>
    </row>
    <row r="13" spans="2:4" ht="17.25" x14ac:dyDescent="0.3">
      <c r="B13" s="5" t="s">
        <v>62</v>
      </c>
      <c r="C13" s="6" t="s">
        <v>20</v>
      </c>
      <c r="D13" s="7">
        <v>70000000000</v>
      </c>
    </row>
    <row r="14" spans="2:4" ht="17.25" x14ac:dyDescent="0.3">
      <c r="B14" s="5" t="s">
        <v>63</v>
      </c>
      <c r="C14" s="6" t="s">
        <v>21</v>
      </c>
      <c r="D14" s="7">
        <v>70000000000</v>
      </c>
    </row>
    <row r="15" spans="2:4" ht="17.25" x14ac:dyDescent="0.3">
      <c r="B15" s="5" t="s">
        <v>64</v>
      </c>
      <c r="C15" s="6" t="s">
        <v>22</v>
      </c>
      <c r="D15" s="7">
        <v>70000000000</v>
      </c>
    </row>
    <row r="16" spans="2:4" ht="17.25" x14ac:dyDescent="0.3">
      <c r="B16" s="5" t="s">
        <v>65</v>
      </c>
      <c r="C16" s="6" t="s">
        <v>23</v>
      </c>
      <c r="D16" s="7">
        <v>70000000000</v>
      </c>
    </row>
    <row r="17" spans="2:4" ht="17.25" x14ac:dyDescent="0.3">
      <c r="B17" s="5" t="s">
        <v>66</v>
      </c>
      <c r="C17" s="6" t="s">
        <v>24</v>
      </c>
      <c r="D17" s="7">
        <v>70000000000</v>
      </c>
    </row>
    <row r="18" spans="2:4" ht="17.25" x14ac:dyDescent="0.3">
      <c r="B18" s="5" t="s">
        <v>67</v>
      </c>
      <c r="C18" s="6" t="s">
        <v>25</v>
      </c>
      <c r="D18" s="7">
        <v>70000000000</v>
      </c>
    </row>
    <row r="19" spans="2:4" ht="17.25" x14ac:dyDescent="0.3">
      <c r="B19" s="5" t="s">
        <v>68</v>
      </c>
      <c r="C19" s="6" t="s">
        <v>26</v>
      </c>
      <c r="D19" s="7">
        <v>70000000000</v>
      </c>
    </row>
    <row r="20" spans="2:4" ht="17.25" x14ac:dyDescent="0.3">
      <c r="B20" s="5" t="s">
        <v>69</v>
      </c>
      <c r="C20" s="6" t="s">
        <v>27</v>
      </c>
      <c r="D20" s="7">
        <v>70000000000</v>
      </c>
    </row>
    <row r="21" spans="2:4" ht="17.25" x14ac:dyDescent="0.3">
      <c r="B21" s="5" t="s">
        <v>70</v>
      </c>
      <c r="C21" s="6" t="s">
        <v>28</v>
      </c>
      <c r="D21" s="7">
        <v>70000000000</v>
      </c>
    </row>
    <row r="22" spans="2:4" ht="17.25" x14ac:dyDescent="0.3">
      <c r="B22" s="5" t="s">
        <v>71</v>
      </c>
      <c r="C22" s="6" t="s">
        <v>29</v>
      </c>
      <c r="D22" s="7">
        <v>70000000000</v>
      </c>
    </row>
    <row r="23" spans="2:4" ht="17.25" x14ac:dyDescent="0.3">
      <c r="B23" s="5" t="s">
        <v>72</v>
      </c>
      <c r="C23" s="6" t="s">
        <v>30</v>
      </c>
      <c r="D23" s="7">
        <v>70000000000</v>
      </c>
    </row>
    <row r="24" spans="2:4" ht="17.25" x14ac:dyDescent="0.3">
      <c r="B24" s="5" t="s">
        <v>73</v>
      </c>
      <c r="C24" s="6" t="s">
        <v>31</v>
      </c>
      <c r="D24" s="7">
        <v>70000000000</v>
      </c>
    </row>
    <row r="25" spans="2:4" ht="17.25" x14ac:dyDescent="0.3">
      <c r="B25" s="5" t="s">
        <v>74</v>
      </c>
      <c r="C25" s="6" t="s">
        <v>32</v>
      </c>
      <c r="D25" s="7">
        <v>70000000000</v>
      </c>
    </row>
    <row r="26" spans="2:4" ht="17.25" x14ac:dyDescent="0.3">
      <c r="B26" s="5" t="s">
        <v>75</v>
      </c>
      <c r="C26" s="6" t="s">
        <v>33</v>
      </c>
      <c r="D26" s="7">
        <v>70000000000</v>
      </c>
    </row>
    <row r="27" spans="2:4" ht="17.25" x14ac:dyDescent="0.3">
      <c r="B27" s="5" t="s">
        <v>76</v>
      </c>
      <c r="C27" s="6" t="s">
        <v>34</v>
      </c>
      <c r="D27" s="7">
        <v>70000000000</v>
      </c>
    </row>
    <row r="28" spans="2:4" ht="17.25" x14ac:dyDescent="0.3">
      <c r="B28" s="5" t="s">
        <v>77</v>
      </c>
      <c r="C28" s="6" t="s">
        <v>35</v>
      </c>
      <c r="D28" s="7">
        <v>70000000000</v>
      </c>
    </row>
    <row r="29" spans="2:4" ht="17.25" x14ac:dyDescent="0.3">
      <c r="B29" s="5" t="s">
        <v>78</v>
      </c>
      <c r="C29" s="6" t="s">
        <v>36</v>
      </c>
      <c r="D29" s="7">
        <v>55000000000</v>
      </c>
    </row>
    <row r="30" spans="2:4" ht="17.25" x14ac:dyDescent="0.3">
      <c r="B30" s="5" t="s">
        <v>79</v>
      </c>
      <c r="C30" s="6" t="s">
        <v>37</v>
      </c>
      <c r="D30" s="7">
        <v>55000000000</v>
      </c>
    </row>
    <row r="31" spans="2:4" ht="17.25" x14ac:dyDescent="0.3">
      <c r="B31" s="5" t="s">
        <v>80</v>
      </c>
      <c r="C31" s="6" t="s">
        <v>38</v>
      </c>
      <c r="D31" s="7">
        <v>55000000000</v>
      </c>
    </row>
    <row r="32" spans="2:4" ht="17.25" x14ac:dyDescent="0.3">
      <c r="B32" s="5" t="s">
        <v>81</v>
      </c>
      <c r="C32" s="6" t="s">
        <v>39</v>
      </c>
      <c r="D32" s="7">
        <v>55000000000</v>
      </c>
    </row>
    <row r="33" spans="2:5" ht="17.25" x14ac:dyDescent="0.3">
      <c r="B33" s="5" t="s">
        <v>82</v>
      </c>
      <c r="C33" s="6" t="s">
        <v>40</v>
      </c>
      <c r="D33" s="7">
        <v>55000000000</v>
      </c>
    </row>
    <row r="34" spans="2:5" ht="17.25" x14ac:dyDescent="0.3">
      <c r="B34" s="5" t="s">
        <v>83</v>
      </c>
      <c r="C34" s="6" t="s">
        <v>41</v>
      </c>
      <c r="D34" s="7">
        <v>55000000000</v>
      </c>
    </row>
    <row r="35" spans="2:5" ht="17.25" x14ac:dyDescent="0.3">
      <c r="B35" s="8" t="s">
        <v>97</v>
      </c>
      <c r="C35" s="6" t="s">
        <v>116</v>
      </c>
      <c r="D35" s="7">
        <v>55000000000</v>
      </c>
      <c r="E35" s="1" t="s">
        <v>117</v>
      </c>
    </row>
    <row r="36" spans="2:5" ht="17.25" x14ac:dyDescent="0.3">
      <c r="B36" s="5" t="s">
        <v>84</v>
      </c>
      <c r="C36" s="6" t="s">
        <v>42</v>
      </c>
      <c r="D36" s="7">
        <v>55000000000</v>
      </c>
    </row>
    <row r="37" spans="2:5" ht="17.25" x14ac:dyDescent="0.3">
      <c r="B37" s="5" t="s">
        <v>85</v>
      </c>
      <c r="C37" s="6" t="s">
        <v>43</v>
      </c>
      <c r="D37" s="7">
        <v>55000000000</v>
      </c>
    </row>
    <row r="38" spans="2:5" ht="17.25" x14ac:dyDescent="0.3">
      <c r="B38" s="5" t="s">
        <v>86</v>
      </c>
      <c r="C38" s="6" t="s">
        <v>44</v>
      </c>
      <c r="D38" s="7">
        <v>40000000000</v>
      </c>
    </row>
    <row r="39" spans="2:5" ht="17.25" x14ac:dyDescent="0.3">
      <c r="B39" s="5" t="s">
        <v>87</v>
      </c>
      <c r="C39" s="6" t="s">
        <v>45</v>
      </c>
      <c r="D39" s="7">
        <v>40000000000</v>
      </c>
    </row>
    <row r="40" spans="2:5" ht="17.25" x14ac:dyDescent="0.3">
      <c r="B40" s="8" t="s">
        <v>88</v>
      </c>
      <c r="C40" s="6" t="s">
        <v>118</v>
      </c>
      <c r="D40" s="7">
        <v>40000000000</v>
      </c>
      <c r="E40" s="1" t="s">
        <v>119</v>
      </c>
    </row>
    <row r="41" spans="2:5" ht="17.25" x14ac:dyDescent="0.3">
      <c r="B41" s="5" t="s">
        <v>89</v>
      </c>
      <c r="C41" s="6" t="s">
        <v>46</v>
      </c>
      <c r="D41" s="7">
        <v>40000000000</v>
      </c>
    </row>
    <row r="42" spans="2:5" ht="17.25" x14ac:dyDescent="0.3">
      <c r="B42" s="5" t="s">
        <v>90</v>
      </c>
      <c r="C42" s="6" t="s">
        <v>47</v>
      </c>
      <c r="D42" s="7">
        <v>40000000000</v>
      </c>
    </row>
    <row r="43" spans="2:5" ht="17.25" x14ac:dyDescent="0.3">
      <c r="B43" s="5" t="s">
        <v>91</v>
      </c>
      <c r="C43" s="6" t="s">
        <v>48</v>
      </c>
      <c r="D43" s="7">
        <v>40000000000</v>
      </c>
    </row>
    <row r="44" spans="2:5" ht="17.25" x14ac:dyDescent="0.3">
      <c r="B44" s="5" t="s">
        <v>92</v>
      </c>
      <c r="C44" s="6" t="s">
        <v>49</v>
      </c>
      <c r="D44" s="7">
        <v>30000000000</v>
      </c>
    </row>
    <row r="45" spans="2:5" ht="17.25" x14ac:dyDescent="0.3">
      <c r="B45" s="5" t="s">
        <v>93</v>
      </c>
      <c r="C45" s="6" t="s">
        <v>50</v>
      </c>
      <c r="D45" s="7">
        <v>30000000000</v>
      </c>
    </row>
    <row r="46" spans="2:5" ht="17.25" x14ac:dyDescent="0.3">
      <c r="B46" s="5" t="s">
        <v>94</v>
      </c>
      <c r="C46" s="6" t="s">
        <v>51</v>
      </c>
      <c r="D46" s="7">
        <v>30000000000</v>
      </c>
    </row>
    <row r="47" spans="2:5" ht="18" thickBot="1" x14ac:dyDescent="0.35">
      <c r="B47" s="9" t="s">
        <v>95</v>
      </c>
      <c r="C47" s="10" t="s">
        <v>52</v>
      </c>
      <c r="D47" s="11">
        <v>30000000000</v>
      </c>
    </row>
    <row r="48" spans="2:5" ht="17.25" x14ac:dyDescent="0.3">
      <c r="B48" s="74"/>
      <c r="C48" s="74"/>
      <c r="D48" s="74"/>
    </row>
    <row r="49" spans="2:4" ht="17.25" x14ac:dyDescent="0.3">
      <c r="B49" s="74" t="s">
        <v>96</v>
      </c>
      <c r="C49" s="74"/>
      <c r="D49" s="74"/>
    </row>
  </sheetData>
  <sheetProtection sheet="1" objects="1" scenarios="1"/>
  <mergeCells count="4">
    <mergeCell ref="B2:D2"/>
    <mergeCell ref="B3:D3"/>
    <mergeCell ref="B48:D48"/>
    <mergeCell ref="B49:D4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중견기업 후보기업 여부 자가진단</vt:lpstr>
      <vt:lpstr>「중견기업법 시행령」 별표1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신석진</dc:creator>
  <cp:lastModifiedBy>신예솔</cp:lastModifiedBy>
  <dcterms:created xsi:type="dcterms:W3CDTF">2018-10-29T04:07:53Z</dcterms:created>
  <dcterms:modified xsi:type="dcterms:W3CDTF">2026-02-26T04:31:24Z</dcterms:modified>
</cp:coreProperties>
</file>